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4.10.2025. Информатика (ИБ)\"/>
    </mc:Choice>
  </mc:AlternateContent>
  <bookViews>
    <workbookView xWindow="-105" yWindow="-105" windowWidth="20730" windowHeight="11760" tabRatio="743" firstSheet="1" activeTab="3"/>
  </bookViews>
  <sheets>
    <sheet name="Инструкция" sheetId="10" r:id="rId1"/>
    <sheet name="5 класс" sheetId="5" r:id="rId2"/>
    <sheet name="9 класс" sheetId="15" r:id="rId3"/>
    <sheet name="Сводная" sheetId="11" r:id="rId4"/>
  </sheets>
  <definedNames>
    <definedName name="_xlnm._FilterDatabase" localSheetId="1" hidden="1">'5 класс'!$A$10:$R$10</definedName>
    <definedName name="_xlnm._FilterDatabase" localSheetId="2" hidden="1">'9 класс'!$A$10:$R$10</definedName>
    <definedName name="closed" localSheetId="2">#REF!</definedName>
    <definedName name="closed">#REF!</definedName>
    <definedName name="location" localSheetId="2">#REF!</definedName>
    <definedName name="location">#REF!</definedName>
    <definedName name="school_type" localSheetId="1">'5 класс'!$B$2:$B$7</definedName>
    <definedName name="school_type" localSheetId="2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5" l="1"/>
  <c r="N14" i="15"/>
  <c r="N15" i="15"/>
  <c r="N16" i="15"/>
  <c r="N12" i="15" l="1"/>
  <c r="H9" i="5" l="1"/>
  <c r="H9" i="15"/>
  <c r="N11" i="15" l="1"/>
  <c r="K9" i="15"/>
  <c r="O13" i="15" s="1"/>
  <c r="O16" i="15" l="1"/>
  <c r="O15" i="15"/>
  <c r="O14" i="15"/>
  <c r="O12" i="15"/>
  <c r="L9" i="15"/>
  <c r="O11" i="15"/>
  <c r="K9" i="5"/>
  <c r="R4" i="15" l="1"/>
  <c r="O11" i="5"/>
  <c r="L9" i="5"/>
  <c r="R8" i="15" l="1"/>
  <c r="P9" i="15" s="1"/>
  <c r="R9" i="15" s="1"/>
  <c r="R4" i="5" l="1"/>
  <c r="C5" i="11" s="1"/>
  <c r="R8" i="5" l="1"/>
  <c r="P9" i="5" s="1"/>
  <c r="R9" i="5" s="1"/>
  <c r="D10" i="11"/>
  <c r="C10" i="11" s="1"/>
</calcChain>
</file>

<file path=xl/sharedStrings.xml><?xml version="1.0" encoding="utf-8"?>
<sst xmlns="http://schemas.openxmlformats.org/spreadsheetml/2006/main" count="190" uniqueCount="94">
  <si>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</si>
  <si>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</si>
  <si>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</si>
  <si>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</si>
  <si>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</si>
  <si>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</si>
  <si>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</si>
  <si>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</si>
  <si>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</si>
  <si>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</si>
  <si>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</si>
  <si>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</si>
  <si>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</si>
  <si>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</si>
  <si>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</si>
  <si>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</si>
  <si>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</si>
  <si>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</si>
  <si>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</si>
  <si>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</si>
  <si>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</si>
  <si>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</si>
  <si>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</si>
  <si>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</si>
  <si>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</si>
  <si>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</si>
  <si>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</si>
  <si>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</si>
  <si>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</si>
  <si>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</si>
  <si>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</si>
  <si>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</si>
  <si>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</si>
  <si>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</si>
  <si>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</si>
  <si>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</si>
  <si>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</si>
  <si>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</si>
  <si>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</si>
  <si>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</si>
  <si>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</si>
  <si>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</si>
  <si>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не имеются</t>
  </si>
  <si>
    <t>нет</t>
  </si>
  <si>
    <t>МБОУ "ТГ №11"</t>
  </si>
  <si>
    <t>Радмир</t>
  </si>
  <si>
    <t>Сергеевич</t>
  </si>
  <si>
    <t>5А</t>
  </si>
  <si>
    <t>Антонов</t>
  </si>
  <si>
    <t>Станислав</t>
  </si>
  <si>
    <t>Яковлевич</t>
  </si>
  <si>
    <t>Елисей</t>
  </si>
  <si>
    <t>9Б</t>
  </si>
  <si>
    <t>Хозиков</t>
  </si>
  <si>
    <t>Насибуллин</t>
  </si>
  <si>
    <t>Айдарович</t>
  </si>
  <si>
    <t>Б</t>
  </si>
  <si>
    <t>ТГ №11</t>
  </si>
  <si>
    <t>Кадыргулова Гульназ Рафаэловна</t>
  </si>
  <si>
    <t>29.05.2010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</si>
  <si>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</si>
  <si>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</si>
  <si>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</si>
  <si>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Ранжированный список участников школьного этапа всероссийской олимпиады школьников 
по информатике (ИБ) в 9 классах в 2025-2026 учебном году</t>
  </si>
  <si>
    <t>информатика (ИБ)</t>
  </si>
  <si>
    <t>Ранжированный список участников школьного этапа всероссийской олимпиады школьников 
по информатике (ИБ)  в 5 классах в 2025-2026 учебном году</t>
  </si>
  <si>
    <t xml:space="preserve"> информатика (ИБ) </t>
  </si>
  <si>
    <t xml:space="preserve"> Губайдуллина</t>
  </si>
  <si>
    <t>Аделия</t>
  </si>
  <si>
    <t>Вилевна</t>
  </si>
  <si>
    <t>14.05.2010</t>
  </si>
  <si>
    <t>Алексеевна</t>
  </si>
  <si>
    <t>16.09.2010</t>
  </si>
  <si>
    <t>sis25932/edu023337/9/8g67q564</t>
  </si>
  <si>
    <t>sis25932/edu023337/9/q9zgrr63</t>
  </si>
  <si>
    <t>sis25932/edu023337/9/8g67q565</t>
  </si>
  <si>
    <t>Малашенкова</t>
  </si>
  <si>
    <t>Дарья</t>
  </si>
  <si>
    <t>sis25932/edu023337/9/q9zgr637</t>
  </si>
  <si>
    <t>sis25932/edu023337/9/37z5rw64</t>
  </si>
  <si>
    <t>Ксения</t>
  </si>
  <si>
    <t>Константиновна</t>
  </si>
  <si>
    <t>17.01.2010</t>
  </si>
  <si>
    <t>Зачепа</t>
  </si>
  <si>
    <t>sis25932/edu023337/9/w3zr7q65</t>
  </si>
  <si>
    <t>призёр</t>
  </si>
  <si>
    <t>участник</t>
  </si>
  <si>
    <t>sis25532/edu023337/5/qrzw2862</t>
  </si>
  <si>
    <t>Шаяхметов</t>
  </si>
  <si>
    <t>Радель</t>
  </si>
  <si>
    <t>Булатович</t>
  </si>
  <si>
    <t>17.11.2014</t>
  </si>
  <si>
    <t>победитель</t>
  </si>
  <si>
    <t>ИНФОРМАТИКА (ИБ)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</si>
</sst>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11" fillId="0" borderId="0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top"/>
    </xf>
    <xf numFmtId="1" fontId="11" fillId="0" borderId="0" xfId="0" applyNumberFormat="1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14" fontId="11" fillId="0" borderId="0" xfId="0" applyNumberFormat="1" applyFont="1" applyFill="1" applyBorder="1" applyAlignment="1">
      <alignment horizontal="left" vertical="center"/>
    </xf>
    <xf numFmtId="167" fontId="11" fillId="0" borderId="0" xfId="0" applyNumberFormat="1" applyFont="1"/>
    <xf numFmtId="166" fontId="10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9" fontId="12" fillId="0" borderId="0" xfId="2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9" fontId="11" fillId="0" borderId="1" xfId="2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Fill="1" applyBorder="1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right" vertical="top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6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="77" zoomScaleNormal="77" workbookViewId="0">
      <selection activeCell="N19" sqref="N1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3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49" customFormat="1" ht="18.75" x14ac:dyDescent="0.3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1" s="49" customFormat="1" ht="32.25" customHeight="1" x14ac:dyDescent="0.3">
      <c r="B2" s="50"/>
      <c r="C2" s="92" t="s">
        <v>65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51" t="s">
        <v>31</v>
      </c>
      <c r="R2" s="52"/>
    </row>
    <row r="3" spans="1:21" s="49" customFormat="1" ht="18.75" x14ac:dyDescent="0.3">
      <c r="B3" s="50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1"/>
      <c r="R3" s="52"/>
    </row>
    <row r="4" spans="1:21" s="49" customFormat="1" ht="18.75" x14ac:dyDescent="0.3">
      <c r="A4" s="54" t="s">
        <v>0</v>
      </c>
      <c r="B4" s="55"/>
      <c r="C4" s="54" t="s">
        <v>66</v>
      </c>
      <c r="E4" s="56" t="s">
        <v>21</v>
      </c>
      <c r="F4" s="57"/>
      <c r="Q4" s="58" t="s">
        <v>32</v>
      </c>
      <c r="R4" s="59">
        <f>COUNTIF(P11:P11,"победитель")</f>
        <v>1</v>
      </c>
    </row>
    <row r="5" spans="1:21" s="49" customFormat="1" ht="18.75" x14ac:dyDescent="0.3">
      <c r="A5" s="54" t="s">
        <v>36</v>
      </c>
      <c r="B5" s="55"/>
      <c r="C5" s="54" t="s">
        <v>12</v>
      </c>
      <c r="E5" s="56" t="s">
        <v>22</v>
      </c>
      <c r="F5" s="57"/>
      <c r="Q5" s="58" t="s">
        <v>33</v>
      </c>
      <c r="R5" s="52">
        <v>0</v>
      </c>
    </row>
    <row r="6" spans="1:21" s="49" customFormat="1" ht="18.75" x14ac:dyDescent="0.3">
      <c r="A6" s="54" t="s">
        <v>1</v>
      </c>
      <c r="B6" s="55"/>
      <c r="C6" s="54" t="s">
        <v>40</v>
      </c>
      <c r="E6" s="57"/>
      <c r="F6" s="57"/>
      <c r="Q6" s="58" t="s">
        <v>34</v>
      </c>
      <c r="R6" s="52">
        <v>0</v>
      </c>
    </row>
    <row r="7" spans="1:21" s="49" customFormat="1" ht="18.75" x14ac:dyDescent="0.3">
      <c r="A7" s="54" t="s">
        <v>5</v>
      </c>
      <c r="B7" s="55"/>
      <c r="C7" s="54">
        <v>5</v>
      </c>
      <c r="E7" s="57"/>
      <c r="F7" s="57"/>
      <c r="P7" s="60"/>
      <c r="Q7" s="58" t="s">
        <v>24</v>
      </c>
      <c r="R7" s="61">
        <v>0.45</v>
      </c>
    </row>
    <row r="8" spans="1:21" s="49" customFormat="1" ht="18.75" x14ac:dyDescent="0.3">
      <c r="A8" s="54" t="s">
        <v>7</v>
      </c>
      <c r="B8" s="55"/>
      <c r="C8" s="62">
        <v>45924</v>
      </c>
      <c r="F8" s="57"/>
      <c r="M8" s="63"/>
      <c r="Q8" s="64" t="s">
        <v>30</v>
      </c>
      <c r="R8" s="61" t="e">
        <f>(R4+R5)/R2</f>
        <v>#DIV/0!</v>
      </c>
    </row>
    <row r="9" spans="1:21" s="49" customFormat="1" ht="18.75" x14ac:dyDescent="0.3">
      <c r="C9" s="91" t="s">
        <v>23</v>
      </c>
      <c r="D9" s="91"/>
      <c r="E9" s="65">
        <v>90</v>
      </c>
      <c r="G9" s="58" t="s">
        <v>41</v>
      </c>
      <c r="H9" s="66">
        <f>E9/2</f>
        <v>45</v>
      </c>
      <c r="J9" s="67" t="s">
        <v>13</v>
      </c>
      <c r="K9" s="68">
        <f>MAX(M11:M11)</f>
        <v>70</v>
      </c>
      <c r="L9" s="69" t="str">
        <f>IF(K9*100/E9&gt;=50,"победитель","участник")</f>
        <v>победитель</v>
      </c>
      <c r="M9" s="63"/>
      <c r="P9" s="70" t="e">
        <f>R8-45%</f>
        <v>#DIV/0!</v>
      </c>
      <c r="Q9" s="58" t="s">
        <v>25</v>
      </c>
      <c r="R9" s="71" t="e">
        <f>IF((R2*P9)&gt;0,(R2*P9),0)</f>
        <v>#DIV/0!</v>
      </c>
    </row>
    <row r="10" spans="1:21" s="49" customFormat="1" ht="168.75" x14ac:dyDescent="0.3">
      <c r="A10" s="72" t="s">
        <v>6</v>
      </c>
      <c r="B10" s="73" t="s">
        <v>8</v>
      </c>
      <c r="C10" s="73" t="s">
        <v>2</v>
      </c>
      <c r="D10" s="73" t="s">
        <v>3</v>
      </c>
      <c r="E10" s="73" t="s">
        <v>4</v>
      </c>
      <c r="F10" s="73" t="s">
        <v>9</v>
      </c>
      <c r="G10" s="73" t="s">
        <v>18</v>
      </c>
      <c r="H10" s="73" t="s">
        <v>39</v>
      </c>
      <c r="I10" s="73" t="s">
        <v>38</v>
      </c>
      <c r="J10" s="73" t="s">
        <v>10</v>
      </c>
      <c r="K10" s="73" t="s">
        <v>19</v>
      </c>
      <c r="L10" s="74" t="s">
        <v>16</v>
      </c>
      <c r="M10" s="73" t="s">
        <v>20</v>
      </c>
      <c r="N10" s="73" t="s">
        <v>14</v>
      </c>
      <c r="O10" s="73" t="s">
        <v>15</v>
      </c>
      <c r="P10" s="73" t="s">
        <v>17</v>
      </c>
      <c r="Q10" s="73" t="s">
        <v>11</v>
      </c>
      <c r="R10" s="73" t="s">
        <v>37</v>
      </c>
      <c r="S10" s="75"/>
      <c r="T10" s="75"/>
      <c r="U10" s="75"/>
    </row>
    <row r="11" spans="1:21" s="49" customFormat="1" ht="18.75" x14ac:dyDescent="0.3">
      <c r="A11" s="72">
        <v>2</v>
      </c>
      <c r="B11" s="76" t="s">
        <v>12</v>
      </c>
      <c r="C11" s="77" t="s">
        <v>88</v>
      </c>
      <c r="D11" s="77" t="s">
        <v>89</v>
      </c>
      <c r="E11" s="77" t="s">
        <v>90</v>
      </c>
      <c r="F11" s="85" t="s">
        <v>91</v>
      </c>
      <c r="G11" s="78" t="s">
        <v>42</v>
      </c>
      <c r="H11" s="78" t="s">
        <v>43</v>
      </c>
      <c r="I11" s="79" t="s">
        <v>43</v>
      </c>
      <c r="J11" s="79" t="s">
        <v>44</v>
      </c>
      <c r="K11" s="86" t="s">
        <v>47</v>
      </c>
      <c r="L11" s="80" t="s">
        <v>87</v>
      </c>
      <c r="M11" s="81">
        <v>70</v>
      </c>
      <c r="N11" s="82">
        <v>0.78</v>
      </c>
      <c r="O11" s="82">
        <f t="shared" ref="O11" si="0">IF(M11="","",M11/$K$9)</f>
        <v>1</v>
      </c>
      <c r="P11" s="83" t="s">
        <v>92</v>
      </c>
      <c r="Q11" s="79" t="s">
        <v>58</v>
      </c>
      <c r="R11" s="84" t="s">
        <v>57</v>
      </c>
    </row>
    <row r="12" spans="1:21" s="49" customFormat="1" ht="18.75" x14ac:dyDescent="0.3"/>
    <row r="13" spans="1:21" s="49" customFormat="1" ht="18.75" x14ac:dyDescent="0.3">
      <c r="B13" s="87"/>
      <c r="C13" s="88"/>
      <c r="D13" s="49" t="s">
        <v>60</v>
      </c>
      <c r="H13" s="49" t="s">
        <v>61</v>
      </c>
    </row>
    <row r="14" spans="1:21" s="49" customFormat="1" ht="18.75" x14ac:dyDescent="0.3">
      <c r="C14" s="88"/>
    </row>
    <row r="15" spans="1:21" s="49" customFormat="1" ht="18.75" x14ac:dyDescent="0.3">
      <c r="D15" s="49" t="s">
        <v>62</v>
      </c>
    </row>
    <row r="16" spans="1:21" s="49" customFormat="1" ht="18.75" x14ac:dyDescent="0.3"/>
    <row r="17" s="49" customFormat="1" ht="18.75" x14ac:dyDescent="0.3"/>
    <row r="18" s="49" customFormat="1" ht="18.75" x14ac:dyDescent="0.3"/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>
    <sortState ref="A11:R17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L21" sqref="L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1" ht="32.25" customHeight="1" x14ac:dyDescent="0.25">
      <c r="B2" s="11"/>
      <c r="C2" s="95" t="s">
        <v>63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2" t="s">
        <v>31</v>
      </c>
      <c r="R2" s="13">
        <v>6</v>
      </c>
    </row>
    <row r="3" spans="1:21" x14ac:dyDescent="0.25">
      <c r="B3" s="11"/>
      <c r="C3" s="45"/>
      <c r="D3" s="45"/>
      <c r="E3" s="45"/>
      <c r="F3" s="45"/>
      <c r="G3" s="45"/>
      <c r="H3" s="46"/>
      <c r="I3" s="45"/>
      <c r="J3" s="45"/>
      <c r="K3" s="45"/>
      <c r="L3" s="45"/>
      <c r="M3" s="45"/>
      <c r="N3" s="45"/>
      <c r="O3" s="45"/>
      <c r="P3" s="45"/>
      <c r="Q3" s="12"/>
      <c r="R3" s="13"/>
    </row>
    <row r="4" spans="1:21" x14ac:dyDescent="0.25">
      <c r="A4" s="42" t="s">
        <v>0</v>
      </c>
      <c r="B4" s="15"/>
      <c r="C4" s="42" t="s">
        <v>64</v>
      </c>
      <c r="E4" s="16" t="s">
        <v>21</v>
      </c>
      <c r="F4" s="17"/>
      <c r="K4" s="10" t="s">
        <v>56</v>
      </c>
      <c r="Q4" s="18" t="s">
        <v>32</v>
      </c>
      <c r="R4" s="19">
        <f>COUNTIF(P11:P12,"победитель")</f>
        <v>0</v>
      </c>
    </row>
    <row r="5" spans="1:21" x14ac:dyDescent="0.25">
      <c r="A5" s="42" t="s">
        <v>36</v>
      </c>
      <c r="B5" s="15"/>
      <c r="C5" s="42" t="s">
        <v>12</v>
      </c>
      <c r="E5" s="16" t="s">
        <v>22</v>
      </c>
      <c r="F5" s="17"/>
      <c r="Q5" s="18" t="s">
        <v>33</v>
      </c>
      <c r="R5" s="13">
        <v>2</v>
      </c>
    </row>
    <row r="6" spans="1:21" x14ac:dyDescent="0.25">
      <c r="A6" s="42" t="s">
        <v>1</v>
      </c>
      <c r="B6" s="15"/>
      <c r="C6" s="42" t="s">
        <v>40</v>
      </c>
      <c r="E6" s="17"/>
      <c r="F6" s="17"/>
      <c r="Q6" s="18" t="s">
        <v>34</v>
      </c>
      <c r="R6" s="13">
        <v>4</v>
      </c>
    </row>
    <row r="7" spans="1:21" x14ac:dyDescent="0.25">
      <c r="A7" s="42" t="s">
        <v>5</v>
      </c>
      <c r="B7" s="15"/>
      <c r="C7" s="42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2" t="s">
        <v>7</v>
      </c>
      <c r="B8" s="15"/>
      <c r="C8" s="43">
        <v>45954</v>
      </c>
      <c r="F8" s="17"/>
      <c r="Q8" s="22" t="s">
        <v>30</v>
      </c>
      <c r="R8" s="21">
        <f>(R4+R5)/R2</f>
        <v>0.33333333333333331</v>
      </c>
    </row>
    <row r="9" spans="1:21" x14ac:dyDescent="0.25">
      <c r="C9" s="94" t="s">
        <v>23</v>
      </c>
      <c r="D9" s="94"/>
      <c r="E9" s="14">
        <v>25</v>
      </c>
      <c r="G9" s="18" t="s">
        <v>41</v>
      </c>
      <c r="H9" s="48">
        <f>E9/2</f>
        <v>12.5</v>
      </c>
      <c r="J9" s="23" t="s">
        <v>13</v>
      </c>
      <c r="K9" s="24">
        <f>MAX(M11:M12)</f>
        <v>8</v>
      </c>
      <c r="L9" s="25" t="str">
        <f>IF(K9*100/E9&gt;=50,"победитель","участник")</f>
        <v>участник</v>
      </c>
      <c r="P9" s="26">
        <f>R8-45%</f>
        <v>-0.1166666666666667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47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4" t="s">
        <v>12</v>
      </c>
      <c r="C11" s="33" t="s">
        <v>48</v>
      </c>
      <c r="D11" s="33" t="s">
        <v>51</v>
      </c>
      <c r="E11" s="33" t="s">
        <v>50</v>
      </c>
      <c r="F11" s="34">
        <v>40254</v>
      </c>
      <c r="G11" s="35" t="s">
        <v>42</v>
      </c>
      <c r="H11" s="33" t="s">
        <v>43</v>
      </c>
      <c r="I11" s="89" t="s">
        <v>43</v>
      </c>
      <c r="J11" s="89" t="s">
        <v>44</v>
      </c>
      <c r="K11" s="37" t="s">
        <v>52</v>
      </c>
      <c r="L11" s="38" t="s">
        <v>78</v>
      </c>
      <c r="M11" s="39">
        <v>8</v>
      </c>
      <c r="N11" s="31">
        <f t="shared" ref="N11:N16" si="0">IF(M11="","",M11/$E$9)</f>
        <v>0.32</v>
      </c>
      <c r="O11" s="31">
        <f t="shared" ref="O11:O16" si="1">IF(M11="","",M11/$K$9)</f>
        <v>1</v>
      </c>
      <c r="P11" s="40" t="s">
        <v>85</v>
      </c>
      <c r="Q11" s="36" t="s">
        <v>58</v>
      </c>
      <c r="R11" s="41" t="s">
        <v>44</v>
      </c>
    </row>
    <row r="12" spans="1:21" x14ac:dyDescent="0.25">
      <c r="A12" s="28">
        <v>2</v>
      </c>
      <c r="B12" s="44" t="s">
        <v>12</v>
      </c>
      <c r="C12" s="33" t="s">
        <v>54</v>
      </c>
      <c r="D12" s="33" t="s">
        <v>45</v>
      </c>
      <c r="E12" s="33" t="s">
        <v>55</v>
      </c>
      <c r="F12" s="34">
        <v>40445</v>
      </c>
      <c r="G12" s="35" t="s">
        <v>42</v>
      </c>
      <c r="H12" s="33" t="s">
        <v>43</v>
      </c>
      <c r="I12" s="89" t="s">
        <v>43</v>
      </c>
      <c r="J12" s="89" t="s">
        <v>44</v>
      </c>
      <c r="K12" s="37" t="s">
        <v>52</v>
      </c>
      <c r="L12" s="38" t="s">
        <v>74</v>
      </c>
      <c r="M12" s="39">
        <v>8</v>
      </c>
      <c r="N12" s="31">
        <f t="shared" si="0"/>
        <v>0.32</v>
      </c>
      <c r="O12" s="31">
        <f t="shared" si="1"/>
        <v>1</v>
      </c>
      <c r="P12" s="40" t="s">
        <v>85</v>
      </c>
      <c r="Q12" s="36" t="s">
        <v>58</v>
      </c>
      <c r="R12" s="41" t="s">
        <v>44</v>
      </c>
    </row>
    <row r="13" spans="1:21" x14ac:dyDescent="0.25">
      <c r="A13" s="28">
        <v>6</v>
      </c>
      <c r="B13" s="44" t="s">
        <v>12</v>
      </c>
      <c r="C13" s="33" t="s">
        <v>53</v>
      </c>
      <c r="D13" s="33" t="s">
        <v>49</v>
      </c>
      <c r="E13" s="34" t="s">
        <v>46</v>
      </c>
      <c r="F13" s="35" t="s">
        <v>59</v>
      </c>
      <c r="G13" s="35" t="s">
        <v>42</v>
      </c>
      <c r="H13" s="33" t="s">
        <v>43</v>
      </c>
      <c r="I13" s="89" t="s">
        <v>43</v>
      </c>
      <c r="J13" s="89" t="s">
        <v>44</v>
      </c>
      <c r="K13" s="37" t="s">
        <v>52</v>
      </c>
      <c r="L13" s="38" t="s">
        <v>84</v>
      </c>
      <c r="M13" s="39">
        <v>5</v>
      </c>
      <c r="N13" s="31">
        <f t="shared" si="0"/>
        <v>0.2</v>
      </c>
      <c r="O13" s="31">
        <f t="shared" si="1"/>
        <v>0.625</v>
      </c>
      <c r="P13" s="40" t="s">
        <v>86</v>
      </c>
      <c r="Q13" s="36" t="s">
        <v>58</v>
      </c>
      <c r="R13" s="41" t="s">
        <v>44</v>
      </c>
    </row>
    <row r="14" spans="1:21" x14ac:dyDescent="0.25">
      <c r="A14" s="28">
        <v>4</v>
      </c>
      <c r="B14" s="44" t="s">
        <v>12</v>
      </c>
      <c r="C14" s="33" t="s">
        <v>67</v>
      </c>
      <c r="D14" s="33" t="s">
        <v>68</v>
      </c>
      <c r="E14" s="34" t="s">
        <v>69</v>
      </c>
      <c r="F14" s="35" t="s">
        <v>70</v>
      </c>
      <c r="G14" s="35" t="s">
        <v>42</v>
      </c>
      <c r="H14" s="33" t="s">
        <v>43</v>
      </c>
      <c r="I14" s="89" t="s">
        <v>43</v>
      </c>
      <c r="J14" s="89" t="s">
        <v>44</v>
      </c>
      <c r="K14" s="37" t="s">
        <v>52</v>
      </c>
      <c r="L14" s="38" t="s">
        <v>75</v>
      </c>
      <c r="M14" s="39">
        <v>2</v>
      </c>
      <c r="N14" s="31">
        <f t="shared" si="0"/>
        <v>0.08</v>
      </c>
      <c r="O14" s="31">
        <f t="shared" si="1"/>
        <v>0.25</v>
      </c>
      <c r="P14" s="40" t="s">
        <v>86</v>
      </c>
      <c r="Q14" s="36" t="s">
        <v>58</v>
      </c>
      <c r="R14" s="41" t="s">
        <v>44</v>
      </c>
    </row>
    <row r="15" spans="1:21" x14ac:dyDescent="0.25">
      <c r="A15" s="28">
        <v>5</v>
      </c>
      <c r="B15" s="44" t="s">
        <v>12</v>
      </c>
      <c r="C15" s="33" t="s">
        <v>83</v>
      </c>
      <c r="D15" s="33" t="s">
        <v>80</v>
      </c>
      <c r="E15" s="33" t="s">
        <v>81</v>
      </c>
      <c r="F15" s="34" t="s">
        <v>82</v>
      </c>
      <c r="G15" s="35" t="s">
        <v>42</v>
      </c>
      <c r="H15" s="33" t="s">
        <v>43</v>
      </c>
      <c r="I15" s="89" t="s">
        <v>43</v>
      </c>
      <c r="J15" s="89" t="s">
        <v>44</v>
      </c>
      <c r="K15" s="37" t="s">
        <v>52</v>
      </c>
      <c r="L15" s="38" t="s">
        <v>79</v>
      </c>
      <c r="M15" s="39">
        <v>2</v>
      </c>
      <c r="N15" s="31">
        <f t="shared" si="0"/>
        <v>0.08</v>
      </c>
      <c r="O15" s="31">
        <f t="shared" si="1"/>
        <v>0.25</v>
      </c>
      <c r="P15" s="40" t="s">
        <v>86</v>
      </c>
      <c r="Q15" s="36" t="s">
        <v>58</v>
      </c>
      <c r="R15" s="41" t="s">
        <v>44</v>
      </c>
    </row>
    <row r="16" spans="1:21" x14ac:dyDescent="0.25">
      <c r="A16" s="28">
        <v>3</v>
      </c>
      <c r="B16" s="44" t="s">
        <v>12</v>
      </c>
      <c r="C16" s="33" t="s">
        <v>76</v>
      </c>
      <c r="D16" s="33" t="s">
        <v>77</v>
      </c>
      <c r="E16" s="33" t="s">
        <v>71</v>
      </c>
      <c r="F16" s="34" t="s">
        <v>72</v>
      </c>
      <c r="G16" s="35" t="s">
        <v>42</v>
      </c>
      <c r="H16" s="33" t="s">
        <v>43</v>
      </c>
      <c r="I16" s="89" t="s">
        <v>43</v>
      </c>
      <c r="J16" s="89" t="s">
        <v>44</v>
      </c>
      <c r="K16" s="37" t="s">
        <v>52</v>
      </c>
      <c r="L16" s="38" t="s">
        <v>73</v>
      </c>
      <c r="M16" s="39">
        <v>1</v>
      </c>
      <c r="N16" s="31">
        <f t="shared" si="0"/>
        <v>0.04</v>
      </c>
      <c r="O16" s="31">
        <f t="shared" si="1"/>
        <v>0.125</v>
      </c>
      <c r="P16" s="40" t="s">
        <v>86</v>
      </c>
      <c r="Q16" s="36" t="s">
        <v>58</v>
      </c>
      <c r="R16" s="41" t="s">
        <v>44</v>
      </c>
    </row>
    <row r="18" spans="3:7" x14ac:dyDescent="0.25">
      <c r="C18" s="10" t="s">
        <v>60</v>
      </c>
      <c r="G18" s="10" t="s">
        <v>61</v>
      </c>
    </row>
    <row r="20" spans="3:7" x14ac:dyDescent="0.25">
      <c r="C20" s="10" t="s">
        <v>62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>
    <sortState ref="A11:R16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B6" sqref="B6"/>
    </sheetView>
  </sheetViews>
  <sheetFormatPr defaultRowHeight="12.75" x14ac:dyDescent="0.2"/>
  <cols>
    <col min="2" max="2" width="40" bestFit="1" customWidth="1"/>
    <col min="6" max="6" width="11.28515625" customWidth="1"/>
  </cols>
  <sheetData>
    <row r="2" spans="2:5" x14ac:dyDescent="0.2">
      <c r="B2" s="8" t="s">
        <v>35</v>
      </c>
      <c r="E2" t="s">
        <v>93</v>
      </c>
    </row>
    <row r="4" spans="2:5" s="4" customFormat="1" ht="24" customHeight="1" x14ac:dyDescent="0.2">
      <c r="B4" s="3" t="s">
        <v>26</v>
      </c>
      <c r="C4" s="1">
        <v>7</v>
      </c>
    </row>
    <row r="5" spans="2:5" s="4" customFormat="1" ht="24" customHeight="1" x14ac:dyDescent="0.2">
      <c r="B5" s="3" t="s">
        <v>27</v>
      </c>
      <c r="C5" s="1">
        <f>SUM('5 класс'!R4)</f>
        <v>1</v>
      </c>
    </row>
    <row r="6" spans="2:5" s="4" customFormat="1" ht="24" customHeight="1" x14ac:dyDescent="0.2">
      <c r="B6" s="3" t="s">
        <v>28</v>
      </c>
      <c r="C6" s="1">
        <v>2</v>
      </c>
    </row>
    <row r="7" spans="2:5" s="4" customFormat="1" ht="24" customHeight="1" x14ac:dyDescent="0.2">
      <c r="B7" s="3" t="s">
        <v>29</v>
      </c>
      <c r="C7" s="1">
        <v>4</v>
      </c>
    </row>
    <row r="8" spans="2:5" s="4" customFormat="1" ht="24" customHeight="1" x14ac:dyDescent="0.2">
      <c r="B8" s="3" t="s">
        <v>24</v>
      </c>
      <c r="C8" s="2">
        <v>0.45</v>
      </c>
    </row>
    <row r="9" spans="2:5" s="4" customFormat="1" ht="24" customHeight="1" x14ac:dyDescent="0.2">
      <c r="B9" s="5" t="s">
        <v>30</v>
      </c>
      <c r="C9" s="2">
        <v>0.43</v>
      </c>
    </row>
    <row r="10" spans="2:5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-2.0000000000000018E-2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Инструкция</vt:lpstr>
      <vt:lpstr>5 класс</vt:lpstr>
      <vt:lpstr>9 класс</vt:lpstr>
      <vt:lpstr>Сводная</vt:lpstr>
      <vt:lpstr>'5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2025-11-06T22:28:10Z</cp:lastPrinted>
  <dcterms:created xsi:type="dcterms:W3CDTF">2007-11-07T20:16:05Z</dcterms:created>
  <dcterms:modified xsi:type="dcterms:W3CDTF">2025-11-06T22:28:21Z</dcterms:modified>
</cp:coreProperties>
</file>